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100922\Desktop\"/>
    </mc:Choice>
  </mc:AlternateContent>
  <xr:revisionPtr revIDLastSave="0" documentId="13_ncr:1_{3818D6B7-CD14-42BC-A03D-DC6BC7658D40}" xr6:coauthVersionLast="47" xr6:coauthVersionMax="47" xr10:uidLastSave="{00000000-0000-0000-0000-000000000000}"/>
  <bookViews>
    <workbookView xWindow="28680" yWindow="-120" windowWidth="29040" windowHeight="15720" xr2:uid="{225921AC-6E81-454C-81BF-7034016A50DB}"/>
  </bookViews>
  <sheets>
    <sheet name="POI Capacity Calculator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'POI Capacity Calculator'!$B$1:$H$37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H26" i="1"/>
  <c r="G26" i="1"/>
  <c r="F26" i="1"/>
  <c r="F27" i="1" s="1"/>
  <c r="H20" i="1"/>
  <c r="G20" i="1"/>
  <c r="G23" i="1" s="1"/>
  <c r="G28" i="1" s="1"/>
  <c r="F20" i="1"/>
  <c r="F23" i="1" s="1"/>
  <c r="F28" i="1" s="1"/>
  <c r="F36" i="1" l="1"/>
  <c r="F34" i="1"/>
  <c r="G27" i="1"/>
  <c r="G36" i="1" s="1"/>
  <c r="F29" i="1"/>
  <c r="F33" i="1" s="1"/>
  <c r="F30" i="1"/>
  <c r="H23" i="1"/>
  <c r="H28" i="1" s="1"/>
  <c r="H27" i="1" l="1"/>
  <c r="H36" i="1" s="1"/>
  <c r="G34" i="1"/>
  <c r="G30" i="1"/>
  <c r="G29" i="1"/>
  <c r="G33" i="1" s="1"/>
  <c r="H29" i="1" l="1"/>
  <c r="H33" i="1" s="1"/>
  <c r="H37" i="1"/>
  <c r="H38" i="1" s="1"/>
  <c r="H34" i="1"/>
  <c r="H30" i="1"/>
</calcChain>
</file>

<file path=xl/sharedStrings.xml><?xml version="1.0" encoding="utf-8"?>
<sst xmlns="http://schemas.openxmlformats.org/spreadsheetml/2006/main" count="32" uniqueCount="27">
  <si>
    <t>Point Available Capacity Calculator</t>
  </si>
  <si>
    <t>Scheduled Volume</t>
  </si>
  <si>
    <t>Operational Capacity</t>
  </si>
  <si>
    <t>Non-Grid</t>
  </si>
  <si>
    <t>ID1</t>
  </si>
  <si>
    <t>ID2</t>
  </si>
  <si>
    <t>ID3</t>
  </si>
  <si>
    <t>Required fields</t>
  </si>
  <si>
    <t>Leave Scheduled Volume Blank if Not Scheduled</t>
  </si>
  <si>
    <t>Base Operational Calculations</t>
  </si>
  <si>
    <t>Point Operational Capacity</t>
  </si>
  <si>
    <t>Completed Hours of Flow Prior to Cycle</t>
  </si>
  <si>
    <t>Remaining Hours of Flow</t>
  </si>
  <si>
    <t>Maximum Flow Prior to Cycle</t>
  </si>
  <si>
    <t>Scheduled Volume Calculations</t>
  </si>
  <si>
    <t>Prior Cycle Scheduled Volume</t>
  </si>
  <si>
    <t>Prior Cycle Completed Flow</t>
  </si>
  <si>
    <t>Maximum Remaining Flow Capability</t>
  </si>
  <si>
    <t>Maximum Capacity to Schedule for Cycle</t>
  </si>
  <si>
    <t>Maximum Incremental Available for Cycle</t>
  </si>
  <si>
    <t>Remaining Unscheduled</t>
  </si>
  <si>
    <t>Scheduled Spot Rate for Cycle</t>
  </si>
  <si>
    <t>Operationally Available Capacity</t>
  </si>
  <si>
    <t xml:space="preserve">found on Northern's website: </t>
  </si>
  <si>
    <t xml:space="preserve">Information for required fields can be </t>
  </si>
  <si>
    <t xml:space="preserve">Note: The calculator assumes that physical flows from prior cycles have successfully occurred. If a point is posted for underperformance, the actual prior cycle completed flow may impact the total capacity Northern may schedule for the remaining cycles. </t>
  </si>
  <si>
    <t>Point Available Capacity Calculator Video Tutorial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</si>
</sst>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sz val="10"/>
      <color rgb="FFC00000"/>
      <name val="Arial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2" fillId="0" borderId="0" xfId="0" applyFont="1" applyAlignment="1">
      <alignment horizontal="left"/>
    </xf>
    <xf numFmtId="3" fontId="9" fillId="0" borderId="2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right"/>
    </xf>
    <xf numFmtId="0" fontId="3" fillId="0" borderId="0" xfId="1" applyAlignment="1">
      <alignment horizontal="right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3" fontId="5" fillId="0" borderId="2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 indent="1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center"/>
      <protection hidden="1"/>
    </xf>
    <xf numFmtId="3" fontId="1" fillId="3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1" xfId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2" xfId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3" xfId="0" applyFont="1" applyBorder="1" applyAlignment="1" applyProtection="1">
      <alignment horizontal="left" indent="1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6" fillId="0" borderId="5" xfId="0" applyFont="1" applyBorder="1" applyAlignment="1" applyProtection="1">
      <alignment horizontal="left" indent="1"/>
      <protection hidden="1"/>
    </xf>
    <xf numFmtId="0" fontId="6" fillId="0" borderId="3" xfId="0" applyFont="1" applyBorder="1" applyAlignment="1" applyProtection="1">
      <alignment horizontal="left" indent="2"/>
      <protection hidden="1"/>
    </xf>
    <xf numFmtId="0" fontId="6" fillId="0" borderId="4" xfId="0" applyFont="1" applyBorder="1" applyAlignment="1" applyProtection="1">
      <alignment horizontal="left" indent="2"/>
      <protection hidden="1"/>
    </xf>
    <xf numFmtId="0" fontId="6" fillId="0" borderId="5" xfId="0" applyFont="1" applyBorder="1" applyAlignment="1" applyProtection="1">
      <alignment horizontal="left" indent="2"/>
      <protection hidden="1"/>
    </xf>
    <xf numFmtId="0" fontId="10" fillId="0" borderId="3" xfId="0" applyFont="1" applyBorder="1" applyAlignment="1" applyProtection="1">
      <alignment horizontal="left" indent="1"/>
      <protection hidden="1"/>
    </xf>
    <xf numFmtId="0" fontId="10" fillId="0" borderId="4" xfId="0" applyFont="1" applyBorder="1" applyAlignment="1" applyProtection="1">
      <alignment horizontal="left" indent="1"/>
      <protection hidden="1"/>
    </xf>
    <xf numFmtId="0" fontId="10" fillId="0" borderId="5" xfId="0" applyFont="1" applyBorder="1" applyAlignment="1" applyProtection="1">
      <alignment horizontal="left" indent="1"/>
      <protection hidden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1" xfId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12" xfId="1" applyBorder="1" applyAlignment="1">
      <alignment horizontal="center" wrapText="1"/>
    </xf>
    <xf numFmtId="0" fontId="3" fillId="0" borderId="6" xfId="1" applyBorder="1" applyAlignment="1">
      <alignment horizontal="center" wrapText="1"/>
    </xf>
    <xf numFmtId="0" fontId="3" fillId="0" borderId="7" xfId="1" applyBorder="1" applyAlignment="1">
      <alignment horizontal="center" wrapText="1"/>
    </xf>
    <xf numFmtId="0" fontId="3" fillId="0" borderId="8" xfId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100852</xdr:colOff>
      <xdr:row>0</xdr:row>
      <xdr:rowOff>18490</xdr:rowOff>
    </xdr:from>
    <xdr:to>
      <xdr:col>3</xdr:col>
      <xdr:colOff>572965</xdr:colOff>
      <xdr:row>3</xdr:row>
      <xdr:rowOff>194480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1F7795-77CD-46D8-91EB-C6A8045D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452" y="18490"/>
          <a:ext cx="1910388" cy="747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rthernnaturalgas.com/Document%20Postings/PointAvailableCapacityCalculator.mp4" TargetMode="External"/><Relationship Id="rId2" Type="http://schemas.openxmlformats.org/officeDocument/2006/relationships/hyperlink" Target="https://www.northernnaturalgas.com/support/Pages/TrainingMaterials.aspx" TargetMode="External"/><Relationship Id="rId1" Type="http://schemas.openxmlformats.org/officeDocument/2006/relationships/hyperlink" Target="https://www.northernnaturalgas.com/infopostings/Capacity/Pages/OperationallyAvailable.asp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E69B-5734-4902-B29A-DED169E2CE09}">
  <sheetPr>
    <pageSetUpPr fitToPage="1"/>
  </sheetPr>
  <dimension ref="B1:I46"/>
  <sheetViews>
    <sheetView showGridLines="0" tabSelected="1" zoomScaleNormal="100" workbookViewId="0">
      <selection activeCell="H21" sqref="H21"/>
    </sheetView>
  </sheetViews>
  <sheetFormatPr defaultRowHeight="15" x14ac:dyDescent="0.25"/>
  <cols>
    <col min="1" max="1" width="3.42578125" customWidth="1"/>
    <col min="3" max="4" width="12.42578125" customWidth="1"/>
    <col min="5" max="5" width="13.42578125" customWidth="1"/>
    <col min="6" max="7" width="11.140625" customWidth="1"/>
    <col min="8" max="8" width="11.5703125" customWidth="1"/>
    <col min="9" max="9" width="13.5703125" style="4" customWidth="1"/>
    <col min="117" max="117" width="22" customWidth="1"/>
    <col min="373" max="373" width="22" customWidth="1"/>
    <col min="629" max="629" width="22" customWidth="1"/>
    <col min="885" max="885" width="22" customWidth="1"/>
    <col min="1141" max="1141" width="22" customWidth="1"/>
    <col min="1397" max="1397" width="22" customWidth="1"/>
    <col min="1653" max="1653" width="22" customWidth="1"/>
    <col min="1909" max="1909" width="22" customWidth="1"/>
    <col min="2165" max="2165" width="22" customWidth="1"/>
    <col min="2421" max="2421" width="22" customWidth="1"/>
    <col min="2677" max="2677" width="22" customWidth="1"/>
    <col min="2933" max="2933" width="22" customWidth="1"/>
    <col min="3189" max="3189" width="22" customWidth="1"/>
    <col min="3445" max="3445" width="22" customWidth="1"/>
    <col min="3701" max="3701" width="22" customWidth="1"/>
    <col min="3957" max="3957" width="22" customWidth="1"/>
    <col min="4213" max="4213" width="22" customWidth="1"/>
    <col min="4469" max="4469" width="22" customWidth="1"/>
    <col min="4725" max="4725" width="22" customWidth="1"/>
    <col min="4981" max="4981" width="22" customWidth="1"/>
    <col min="5237" max="5237" width="22" customWidth="1"/>
    <col min="5493" max="5493" width="22" customWidth="1"/>
    <col min="5749" max="5749" width="22" customWidth="1"/>
    <col min="6005" max="6005" width="22" customWidth="1"/>
    <col min="6261" max="6261" width="22" customWidth="1"/>
    <col min="6517" max="6517" width="22" customWidth="1"/>
    <col min="6773" max="6773" width="22" customWidth="1"/>
    <col min="7029" max="7029" width="22" customWidth="1"/>
    <col min="7285" max="7285" width="22" customWidth="1"/>
    <col min="7541" max="7541" width="22" customWidth="1"/>
    <col min="7797" max="7797" width="22" customWidth="1"/>
    <col min="8053" max="8053" width="22" customWidth="1"/>
    <col min="8309" max="8309" width="22" customWidth="1"/>
    <col min="8565" max="8565" width="22" customWidth="1"/>
    <col min="8821" max="8821" width="22" customWidth="1"/>
    <col min="9077" max="9077" width="22" customWidth="1"/>
    <col min="9333" max="9333" width="22" customWidth="1"/>
    <col min="9589" max="9589" width="22" customWidth="1"/>
    <col min="9845" max="9845" width="22" customWidth="1"/>
    <col min="10101" max="10101" width="22" customWidth="1"/>
    <col min="10357" max="10357" width="22" customWidth="1"/>
    <col min="10613" max="10613" width="22" customWidth="1"/>
    <col min="10869" max="10869" width="22" customWidth="1"/>
    <col min="11125" max="11125" width="22" customWidth="1"/>
    <col min="11381" max="11381" width="22" customWidth="1"/>
    <col min="11637" max="11637" width="22" customWidth="1"/>
    <col min="11893" max="11893" width="22" customWidth="1"/>
    <col min="12149" max="12149" width="22" customWidth="1"/>
    <col min="12405" max="12405" width="22" customWidth="1"/>
    <col min="12661" max="12661" width="22" customWidth="1"/>
    <col min="12917" max="12917" width="22" customWidth="1"/>
    <col min="13173" max="13173" width="22" customWidth="1"/>
    <col min="13429" max="13429" width="22" customWidth="1"/>
    <col min="13685" max="13685" width="22" customWidth="1"/>
    <col min="13941" max="13941" width="22" customWidth="1"/>
    <col min="14197" max="14197" width="22" customWidth="1"/>
    <col min="14453" max="14453" width="22" customWidth="1"/>
    <col min="14709" max="14709" width="22" customWidth="1"/>
    <col min="14965" max="14965" width="22" customWidth="1"/>
    <col min="15221" max="15221" width="22" customWidth="1"/>
    <col min="15477" max="15477" width="22" customWidth="1"/>
    <col min="15733" max="15733" width="22" customWidth="1"/>
    <col min="15989" max="15989" width="22" customWidth="1"/>
  </cols>
  <sheetData>
    <row r="1" spans="2:9" x14ac:dyDescent="0.25">
      <c r="B1" s="1"/>
      <c r="I1" s="2"/>
    </row>
    <row r="2" spans="2:9" x14ac:dyDescent="0.25">
      <c r="B2" s="3"/>
    </row>
    <row r="3" spans="2:9" x14ac:dyDescent="0.25">
      <c r="B3" s="5"/>
    </row>
    <row r="4" spans="2:9" ht="19.5" customHeight="1" x14ac:dyDescent="0.25"/>
    <row r="5" spans="2:9" ht="12" customHeight="1" x14ac:dyDescent="0.25"/>
    <row r="6" spans="2:9" ht="18" x14ac:dyDescent="0.25">
      <c r="B6" s="6" t="s">
        <v>0</v>
      </c>
      <c r="C6" s="6"/>
      <c r="D6" s="6"/>
      <c r="E6" s="6"/>
      <c r="F6" s="6"/>
      <c r="G6" s="6"/>
      <c r="H6" s="6"/>
      <c r="I6" s="6"/>
    </row>
    <row r="7" spans="2:9" ht="18" x14ac:dyDescent="0.25">
      <c r="B7" s="7"/>
      <c r="C7" s="6"/>
      <c r="D7" s="6"/>
      <c r="E7" s="6"/>
      <c r="F7" s="6"/>
      <c r="G7" s="6"/>
    </row>
    <row r="8" spans="2:9" ht="15" customHeight="1" x14ac:dyDescent="0.25">
      <c r="B8" s="6"/>
      <c r="C8" s="47" t="s">
        <v>1</v>
      </c>
      <c r="D8" s="47" t="s">
        <v>2</v>
      </c>
    </row>
    <row r="9" spans="2:9" x14ac:dyDescent="0.25">
      <c r="C9" s="48"/>
      <c r="D9" s="47" t="s">
        <v>2</v>
      </c>
    </row>
    <row r="10" spans="2:9" x14ac:dyDescent="0.25">
      <c r="B10" s="8" t="s">
        <v>3</v>
      </c>
      <c r="C10" s="9"/>
      <c r="F10" s="35" t="s">
        <v>24</v>
      </c>
      <c r="G10" s="36"/>
      <c r="H10" s="37"/>
    </row>
    <row r="11" spans="2:9" x14ac:dyDescent="0.25">
      <c r="B11" s="8" t="s">
        <v>4</v>
      </c>
      <c r="C11" s="9"/>
      <c r="D11" s="9"/>
      <c r="F11" s="32" t="s">
        <v>23</v>
      </c>
      <c r="G11" s="33"/>
      <c r="H11" s="34"/>
    </row>
    <row r="12" spans="2:9" x14ac:dyDescent="0.25">
      <c r="B12" s="8" t="s">
        <v>5</v>
      </c>
      <c r="C12" s="9"/>
      <c r="D12" s="9"/>
      <c r="F12" s="27" t="s">
        <v>22</v>
      </c>
      <c r="G12" s="28"/>
      <c r="H12" s="29"/>
    </row>
    <row r="13" spans="2:9" x14ac:dyDescent="0.25">
      <c r="B13" s="8" t="s">
        <v>6</v>
      </c>
      <c r="C13" s="9"/>
      <c r="D13" s="9"/>
    </row>
    <row r="14" spans="2:9" ht="15" customHeight="1" x14ac:dyDescent="0.25">
      <c r="C14" s="4"/>
      <c r="D14" s="4"/>
      <c r="F14" s="52" t="s">
        <v>26</v>
      </c>
      <c r="G14" s="53"/>
      <c r="H14" s="54"/>
    </row>
    <row r="15" spans="2:9" x14ac:dyDescent="0.25">
      <c r="C15" s="10" t="s">
        <v>7</v>
      </c>
      <c r="D15" s="11"/>
      <c r="F15" s="49"/>
      <c r="G15" s="50"/>
      <c r="H15" s="51"/>
    </row>
    <row r="16" spans="2:9" s="4" customFormat="1" x14ac:dyDescent="0.25">
      <c r="B16" s="12"/>
      <c r="C16" s="12" t="s">
        <v>8</v>
      </c>
      <c r="E16"/>
      <c r="F16"/>
      <c r="G16"/>
      <c r="H16"/>
    </row>
    <row r="17" spans="2:8" x14ac:dyDescent="0.25">
      <c r="B17" s="16"/>
      <c r="C17" s="16"/>
      <c r="D17" s="16"/>
      <c r="E17" s="16"/>
      <c r="F17" s="16"/>
      <c r="G17" s="16"/>
      <c r="H17" s="16"/>
    </row>
    <row r="18" spans="2:8" s="4" customFormat="1" x14ac:dyDescent="0.25">
      <c r="B18" s="16"/>
      <c r="C18" s="17"/>
      <c r="D18" s="17"/>
      <c r="E18" s="17"/>
      <c r="F18" s="18" t="s">
        <v>4</v>
      </c>
      <c r="G18" s="19" t="s">
        <v>5</v>
      </c>
      <c r="H18" s="19" t="s">
        <v>6</v>
      </c>
    </row>
    <row r="19" spans="2:8" s="4" customFormat="1" x14ac:dyDescent="0.25">
      <c r="B19" s="17" t="s">
        <v>9</v>
      </c>
      <c r="C19" s="17"/>
      <c r="D19" s="17"/>
      <c r="E19" s="17"/>
      <c r="F19" s="16"/>
      <c r="G19" s="16"/>
      <c r="H19" s="16"/>
    </row>
    <row r="20" spans="2:8" s="4" customFormat="1" x14ac:dyDescent="0.25">
      <c r="B20" s="38" t="s">
        <v>10</v>
      </c>
      <c r="C20" s="39"/>
      <c r="D20" s="39"/>
      <c r="E20" s="40"/>
      <c r="F20" s="13">
        <f>D11</f>
        <v>0</v>
      </c>
      <c r="G20" s="13">
        <f>D12</f>
        <v>0</v>
      </c>
      <c r="H20" s="13">
        <f>D13</f>
        <v>0</v>
      </c>
    </row>
    <row r="21" spans="2:8" s="4" customFormat="1" x14ac:dyDescent="0.25">
      <c r="B21" s="38" t="s">
        <v>11</v>
      </c>
      <c r="C21" s="39"/>
      <c r="D21" s="39"/>
      <c r="E21" s="40"/>
      <c r="F21" s="20">
        <v>5</v>
      </c>
      <c r="G21" s="20">
        <v>9</v>
      </c>
      <c r="H21" s="20">
        <v>13</v>
      </c>
    </row>
    <row r="22" spans="2:8" s="4" customFormat="1" x14ac:dyDescent="0.25">
      <c r="B22" s="38" t="s">
        <v>12</v>
      </c>
      <c r="C22" s="39"/>
      <c r="D22" s="39"/>
      <c r="E22" s="40"/>
      <c r="F22" s="20">
        <v>19</v>
      </c>
      <c r="G22" s="20">
        <v>15</v>
      </c>
      <c r="H22" s="20">
        <v>11</v>
      </c>
    </row>
    <row r="23" spans="2:8" s="4" customFormat="1" x14ac:dyDescent="0.25">
      <c r="B23" s="38" t="s">
        <v>13</v>
      </c>
      <c r="C23" s="39"/>
      <c r="D23" s="39"/>
      <c r="E23" s="40"/>
      <c r="F23" s="20">
        <f>(F20/24)*(5)</f>
        <v>0</v>
      </c>
      <c r="G23" s="20">
        <f>(G20/24)*(9)</f>
        <v>0</v>
      </c>
      <c r="H23" s="20">
        <f>(H20/24)*(13)</f>
        <v>0</v>
      </c>
    </row>
    <row r="24" spans="2:8" s="4" customFormat="1" ht="6.75" customHeight="1" x14ac:dyDescent="0.25">
      <c r="B24" s="21"/>
      <c r="C24" s="21"/>
      <c r="D24" s="21"/>
      <c r="E24" s="21"/>
      <c r="F24" s="22"/>
      <c r="G24" s="22"/>
      <c r="H24" s="22"/>
    </row>
    <row r="25" spans="2:8" x14ac:dyDescent="0.25">
      <c r="B25" s="17" t="s">
        <v>14</v>
      </c>
      <c r="C25" s="16"/>
      <c r="D25" s="16"/>
      <c r="E25" s="16"/>
      <c r="F25" s="16"/>
      <c r="G25" s="16"/>
      <c r="H25" s="16"/>
    </row>
    <row r="26" spans="2:8" s="4" customFormat="1" x14ac:dyDescent="0.25">
      <c r="B26" s="44" t="s">
        <v>15</v>
      </c>
      <c r="C26" s="45"/>
      <c r="D26" s="45"/>
      <c r="E26" s="46"/>
      <c r="F26" s="13">
        <f>C10</f>
        <v>0</v>
      </c>
      <c r="G26" s="13">
        <f>C11</f>
        <v>0</v>
      </c>
      <c r="H26" s="13">
        <f>C12</f>
        <v>0</v>
      </c>
    </row>
    <row r="27" spans="2:8" s="4" customFormat="1" x14ac:dyDescent="0.25">
      <c r="B27" s="38" t="s">
        <v>16</v>
      </c>
      <c r="C27" s="39"/>
      <c r="D27" s="39"/>
      <c r="E27" s="40"/>
      <c r="F27" s="20">
        <f>ROUND((F26/24)*(5),0)</f>
        <v>0</v>
      </c>
      <c r="G27" s="20">
        <f>ROUND((G26-F27)*(4/19)+F27,0)</f>
        <v>0</v>
      </c>
      <c r="H27" s="20">
        <f>ROUND((H26-G27)*(4/15)+G27,0)</f>
        <v>0</v>
      </c>
    </row>
    <row r="28" spans="2:8" s="4" customFormat="1" x14ac:dyDescent="0.25">
      <c r="B28" s="38" t="s">
        <v>17</v>
      </c>
      <c r="C28" s="39"/>
      <c r="D28" s="39"/>
      <c r="E28" s="40"/>
      <c r="F28" s="23">
        <f>F20-F23</f>
        <v>0</v>
      </c>
      <c r="G28" s="23">
        <f>G20-G23</f>
        <v>0</v>
      </c>
      <c r="H28" s="23">
        <f>H20-H23</f>
        <v>0</v>
      </c>
    </row>
    <row r="29" spans="2:8" s="4" customFormat="1" x14ac:dyDescent="0.25">
      <c r="B29" s="44" t="s">
        <v>18</v>
      </c>
      <c r="C29" s="45"/>
      <c r="D29" s="45"/>
      <c r="E29" s="46"/>
      <c r="F29" s="24">
        <f>F28+F27</f>
        <v>0</v>
      </c>
      <c r="G29" s="24">
        <f>G28+G27</f>
        <v>0</v>
      </c>
      <c r="H29" s="24">
        <f>H28+H27</f>
        <v>0</v>
      </c>
    </row>
    <row r="30" spans="2:8" s="4" customFormat="1" x14ac:dyDescent="0.25">
      <c r="B30" s="44" t="s">
        <v>19</v>
      </c>
      <c r="C30" s="45"/>
      <c r="D30" s="45"/>
      <c r="E30" s="46"/>
      <c r="F30" s="25">
        <f>IF((F20-F26-(F23-F27))&lt;0,0,(F20-F26-(F23-F27)))</f>
        <v>0</v>
      </c>
      <c r="G30" s="25">
        <f t="shared" ref="G30:H30" si="0">IF((G20-G26-(G23-G27))&lt;0,0,(G20-G26-(G23-G27)))</f>
        <v>0</v>
      </c>
      <c r="H30" s="25">
        <f t="shared" si="0"/>
        <v>0</v>
      </c>
    </row>
    <row r="31" spans="2:8" x14ac:dyDescent="0.25">
      <c r="B31" s="16"/>
      <c r="C31" s="16"/>
      <c r="D31" s="16"/>
      <c r="E31" s="16"/>
      <c r="F31" s="16"/>
      <c r="G31" s="16"/>
      <c r="H31" s="16"/>
    </row>
    <row r="32" spans="2:8" s="4" customFormat="1" x14ac:dyDescent="0.25">
      <c r="B32" s="41" t="s">
        <v>1</v>
      </c>
      <c r="C32" s="42"/>
      <c r="D32" s="42"/>
      <c r="E32" s="43"/>
      <c r="F32" s="23" t="str">
        <f>IF(+C11="","",C11)</f>
        <v/>
      </c>
      <c r="G32" s="23" t="str">
        <f>IF(+C12="","",C12)</f>
        <v/>
      </c>
      <c r="H32" s="23" t="str">
        <f>IF(+C13="","",C13)</f>
        <v/>
      </c>
    </row>
    <row r="33" spans="2:8" s="4" customFormat="1" x14ac:dyDescent="0.25">
      <c r="B33" s="41" t="s">
        <v>20</v>
      </c>
      <c r="C33" s="42"/>
      <c r="D33" s="42"/>
      <c r="E33" s="43"/>
      <c r="F33" s="23" t="str">
        <f>IF(F32="","",+F29-F32)</f>
        <v/>
      </c>
      <c r="G33" s="23" t="str">
        <f>IF(G32="","",+G29-G32)</f>
        <v/>
      </c>
      <c r="H33" s="23" t="str">
        <f>IF(H32="","",+H29-H32)</f>
        <v/>
      </c>
    </row>
    <row r="34" spans="2:8" s="4" customFormat="1" x14ac:dyDescent="0.25">
      <c r="B34" s="41" t="s">
        <v>21</v>
      </c>
      <c r="C34" s="42"/>
      <c r="D34" s="42"/>
      <c r="E34" s="43"/>
      <c r="F34" s="23" t="str">
        <f>IFERROR((F32-F27)/F22*(F21+F22),"")</f>
        <v/>
      </c>
      <c r="G34" s="23" t="str">
        <f t="shared" ref="G34:H34" si="1">IFERROR((G32-G27)/G22*(G21+G22),"")</f>
        <v/>
      </c>
      <c r="H34" s="23" t="str">
        <f t="shared" si="1"/>
        <v/>
      </c>
    </row>
    <row r="35" spans="2:8" s="4" customFormat="1" ht="48" customHeight="1" x14ac:dyDescent="0.25">
      <c r="B35" s="31" t="s">
        <v>25</v>
      </c>
      <c r="C35" s="31"/>
      <c r="D35" s="31"/>
      <c r="E35" s="31"/>
      <c r="F35" s="31"/>
      <c r="G35" s="31"/>
      <c r="H35" s="31"/>
    </row>
    <row r="36" spans="2:8" s="4" customFormat="1" x14ac:dyDescent="0.25">
      <c r="B36" s="16"/>
      <c r="C36" s="16"/>
      <c r="D36" s="16"/>
      <c r="E36" s="16"/>
      <c r="F36" s="26" t="str">
        <f>+IF(F32&lt;F27,"EPSQ","")</f>
        <v/>
      </c>
      <c r="G36" s="26" t="str">
        <f>+IF(G32&lt;G27,"EPSQ","")</f>
        <v/>
      </c>
      <c r="H36" s="26" t="str">
        <f>+IF(H32&lt;H27,"EPSQ","")</f>
        <v/>
      </c>
    </row>
    <row r="37" spans="2:8" s="4" customFormat="1" x14ac:dyDescent="0.25">
      <c r="B37"/>
      <c r="C37"/>
      <c r="D37"/>
      <c r="E37"/>
      <c r="F37"/>
      <c r="G37"/>
      <c r="H37" s="14" t="str">
        <f>+IF(OR(F36="EPSQ",G36="EPSQ",H36="EPSQ"),"Scheduled Volume can not be less than Prior Cycle Completed Flow","")</f>
        <v/>
      </c>
    </row>
    <row r="38" spans="2:8" x14ac:dyDescent="0.25">
      <c r="H38" s="15" t="str">
        <f>IF(H37="","","Link to TMS - Elapsed Prorated Scheduled Quantity (EPSQ) Calculator")</f>
        <v/>
      </c>
    </row>
    <row r="42" spans="2:8" s="4" customFormat="1" ht="48" customHeight="1" x14ac:dyDescent="0.25">
      <c r="B42" s="30"/>
      <c r="C42" s="30"/>
      <c r="D42" s="30"/>
      <c r="E42" s="30"/>
      <c r="F42" s="30"/>
      <c r="G42" s="30"/>
      <c r="H42" s="30"/>
    </row>
    <row r="43" spans="2:8" s="4" customFormat="1" ht="48" customHeight="1" x14ac:dyDescent="0.25">
      <c r="B43" s="30"/>
      <c r="C43" s="30"/>
      <c r="D43" s="30"/>
      <c r="E43" s="30"/>
      <c r="F43" s="30"/>
      <c r="G43" s="30"/>
      <c r="H43" s="30"/>
    </row>
    <row r="44" spans="2:8" s="4" customFormat="1" ht="48" customHeight="1" x14ac:dyDescent="0.25">
      <c r="B44" s="30"/>
      <c r="C44" s="30"/>
      <c r="D44" s="30"/>
      <c r="E44" s="30"/>
      <c r="F44" s="30"/>
      <c r="G44" s="30"/>
      <c r="H44" s="30"/>
    </row>
    <row r="45" spans="2:8" s="4" customFormat="1" ht="48" customHeight="1" x14ac:dyDescent="0.25">
      <c r="B45" s="30"/>
      <c r="C45" s="30"/>
      <c r="D45" s="30"/>
      <c r="E45" s="30"/>
      <c r="F45" s="30"/>
      <c r="G45" s="30"/>
      <c r="H45" s="30"/>
    </row>
    <row r="46" spans="2:8" s="4" customFormat="1" ht="48" customHeight="1" x14ac:dyDescent="0.25">
      <c r="B46" s="30"/>
      <c r="C46" s="30"/>
      <c r="D46" s="30"/>
      <c r="E46" s="30"/>
      <c r="F46" s="30"/>
      <c r="G46" s="30"/>
      <c r="H46" s="30"/>
    </row>
  </sheetData>
  <sheetProtection algorithmName="SHA-512" hashValue="djtRhgjeG2vszH1YLT3oG3quLc0ZY54q2IudtH9wcaXWfpX7uGql+Jadefz1DnwoCfo+eHOajNNjEG5tekZCMg==" saltValue="LQkig9ADNnoFsvzim2Z2Nw==" spinCount="100000" sheet="1" objects="1" scenarios="1"/>
  <protectedRanges>
    <protectedRange sqref="C10:D13" name="inout"/>
  </protectedRanges>
  <mergeCells count="24">
    <mergeCell ref="C8:C9"/>
    <mergeCell ref="D8:D9"/>
    <mergeCell ref="B20:E20"/>
    <mergeCell ref="B21:E21"/>
    <mergeCell ref="B22:E22"/>
    <mergeCell ref="F10:H10"/>
    <mergeCell ref="B23:E23"/>
    <mergeCell ref="B33:E33"/>
    <mergeCell ref="B34:E34"/>
    <mergeCell ref="B26:E26"/>
    <mergeCell ref="B27:E27"/>
    <mergeCell ref="B28:E28"/>
    <mergeCell ref="B29:E29"/>
    <mergeCell ref="B30:E30"/>
    <mergeCell ref="B32:E32"/>
    <mergeCell ref="F14:H15"/>
    <mergeCell ref="B46:H46"/>
    <mergeCell ref="B35:H35"/>
    <mergeCell ref="F11:H11"/>
    <mergeCell ref="F12:H12"/>
    <mergeCell ref="B42:H42"/>
    <mergeCell ref="B43:H43"/>
    <mergeCell ref="B44:H44"/>
    <mergeCell ref="B45:H45"/>
  </mergeCells>
  <conditionalFormatting sqref="F27 F32">
    <cfRule type="expression" dxfId="5" priority="5">
      <formula>$F$36="EPSQ"</formula>
    </cfRule>
  </conditionalFormatting>
  <conditionalFormatting sqref="F34:H34">
    <cfRule type="cellIs" dxfId="4" priority="3" operator="lessThan">
      <formula>0</formula>
    </cfRule>
  </conditionalFormatting>
  <conditionalFormatting sqref="F36:H36">
    <cfRule type="cellIs" dxfId="3" priority="1" operator="equal">
      <formula>"EPSQ"</formula>
    </cfRule>
  </conditionalFormatting>
  <conditionalFormatting sqref="G27">
    <cfRule type="expression" dxfId="2" priority="2">
      <formula>$G$36="EPSQ"</formula>
    </cfRule>
  </conditionalFormatting>
  <conditionalFormatting sqref="G32">
    <cfRule type="expression" dxfId="1" priority="6">
      <formula>$G$36="EPSQ"</formula>
    </cfRule>
  </conditionalFormatting>
  <conditionalFormatting sqref="H27 H32">
    <cfRule type="expression" dxfId="0" priority="4">
      <formula>$H$36="EPSQ"</formula>
    </cfRule>
  </conditionalFormatting>
  <hyperlinks>
    <hyperlink ref="F12:H12" r:id="rId1" display="Operationally Available Capacity page" xr:uid="{B5B605BC-289A-4611-AAA5-9DB208D67F57}"/>
    <hyperlink ref="H38" r:id="rId2" display="Link to Elapsed Prorated Scheduled Quantity (EPSQ) Calculator" xr:uid="{502F9080-1443-4EA3-8FA7-167B6DB16D42}"/>
    <hyperlink ref="F14:H15" r:id="rId3" display="Point Available Capacity Calculator Video Tutorial" xr:uid="{0F92B240-8A29-4D8B-A7D1-FEFB47AD458C}"/>
  </hyperlinks>
  <printOptions horizontalCentered="1"/>
  <pageMargins left="0.7" right="0.7" top="0.75" bottom="0.75" header="0.3" footer="0.3"/>
  <pageSetup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History xmlns="028855de-1473-4340-91da-493a9a104b07" xsi:nil="true"/>
    <BeginPostDate xmlns="http://schemas.microsoft.com/sharepoint/v3">2024-09-12T05:00:00+00:00</BeginPostDate>
    <PostingStatus xmlns="http://schemas.microsoft.com/sharepoint/v3">Initiate</PostingStatus>
    <EndPostDate xmlns="http://schemas.microsoft.com/sharepoint/v3">2999-12-01T06:00:00+00:00</EndPostDate>
    <Document_x0020_Category xmlns="028855de-1473-4340-91da-493a9a104b07">7</Document_x0020_Category>
    <Review_x0020_Date xmlns="0b825887-23b5-4f71-927b-f09ff123c371">2025-03-07T06:00:00+00:00</Review_x0020_Date>
    <Sort_x0020_Column xmlns="0b825887-23b5-4f71-927b-f09ff123c371" xsi:nil="true"/>
    <Document_x0020_Owner xmlns="0b825887-23b5-4f71-927b-f09ff123c371">
      <UserInfo>
        <DisplayName>Perry, Christopher (Northern Natural Gas)</DisplayName>
        <AccountId>161</AccountId>
        <AccountType/>
      </UserInfo>
    </Document_x0020_Owner>
    <Rate_x0020_Info xmlns="0b825887-23b5-4f71-927b-f09ff123c371">No</Rate_x0020_Info>
    <MoveToInitiate xmlns="0b825887-23b5-4f71-927b-f09ff123c371" xsi:nil="true"/>
    <Expired_x0020_Date xmlns="http://schemas.microsoft.com/sharepoint/v3" xsi:nil="true"/>
    <Requested_x0020_Date xmlns="028855de-1473-4340-91da-493a9a104b07" xsi:nil="true"/>
    <Department xmlns="0b825887-23b5-4f71-927b-f09ff123c371">1</Department>
    <Post_x0020_Date xmlns="http://schemas.microsoft.com/sharepoint/v3">2024-09-12T19:13:23+00:00</Post_x0020_Date>
    <NavGroup xmlns="0b825887-23b5-4f71-927b-f09ff123c371" xsi:nil="true"/>
    <Doc_x0020_ID xmlns="http://schemas.microsoft.com/sharepoint/v3" xsi:nil="true"/>
    <DocumentDescription xmlns="http://schemas.microsoft.com/sharepoint/v3">The Point Available Capacity calculator allows customers to analyze remaining point capacity based on posted operational capacity and scheduled quantities from previous nomination cycles.</DocumentDescription>
    <Unresolved_x0020_User_x0020_ID xmlns="http://schemas.microsoft.com/sharepoint/v3" xsi:nil="true"/>
    <_dlc_ExpireDateSaved xmlns="0b825887-23b5-4f71-927b-f09ff123c371" xsi:nil="true"/>
    <_dlc_ExpireDate xmlns="0b825887-23b5-4f71-927b-f09ff123c371">2999-12-01T06:00:00+00:00</_dlc_Expire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NNG Document</p:Name>
  <p:Description/>
  <p:Statement/>
  <p:PolicyItems>
    <p:PolicyItem featureId="Microsoft.Office.RecordsManagement.PolicyFeatures.Expiration" UniqueId="98e2c8a9-09eb-4b82-8ab7-f7814483485e">
      <p:Name>Expiration</p:Name>
      <p:Description>Automatic scheduling of content for processing, and expiry of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EndPostDate</property>
                  <propertyId>22badabc-63b1-478b-b9db-1c4b0e543486</propertyId>
                  <period>days</period>
                </formula>
                <action type="workflow" id="67c626c4-db7d-4bb4-873f-30186165dc4a"/>
              </data>
            </stages>
          </Schedule>
        </Schedules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NG Document" ma:contentTypeID="0x0101002B704F9B31242741BB7B80C4A9FFD0AB01000B184FAE10F81B4B8E59857D5DDD6B3C" ma:contentTypeVersion="51" ma:contentTypeDescription="Create a new NNG Document Posting" ma:contentTypeScope="" ma:versionID="311bb3eef566d551cd8132fd72ef3c72">
  <xsd:schema xmlns:xsd="http://www.w3.org/2001/XMLSchema" xmlns:xs="http://www.w3.org/2001/XMLSchema" xmlns:p="http://schemas.microsoft.com/office/2006/metadata/properties" xmlns:ns1="http://schemas.microsoft.com/sharepoint/v3" xmlns:ns2="028855de-1473-4340-91da-493a9a104b07" xmlns:ns3="0b825887-23b5-4f71-927b-f09ff123c371" targetNamespace="http://schemas.microsoft.com/office/2006/metadata/properties" ma:root="true" ma:fieldsID="5050d2546ab149db6f4a13d0b5310ab1" ns1:_="" ns2:_="" ns3:_="">
    <xsd:import namespace="http://schemas.microsoft.com/sharepoint/v3"/>
    <xsd:import namespace="028855de-1473-4340-91da-493a9a104b07"/>
    <xsd:import namespace="0b825887-23b5-4f71-927b-f09ff123c371"/>
    <xsd:element name="properties">
      <xsd:complexType>
        <xsd:sequence>
          <xsd:element name="documentManagement">
            <xsd:complexType>
              <xsd:all>
                <xsd:element ref="ns1:PostingStatus" minOccurs="0"/>
                <xsd:element ref="ns1:BeginPostDate"/>
                <xsd:element ref="ns1:EndPostDate"/>
                <xsd:element ref="ns2:Document_x0020_Category"/>
                <xsd:element ref="ns3:Department" minOccurs="0"/>
                <xsd:element ref="ns3:Document_x0020_Owner" minOccurs="0"/>
                <xsd:element ref="ns1:Doc_x0020_ID" minOccurs="0"/>
                <xsd:element ref="ns1:Expired_x0020_Date" minOccurs="0"/>
                <xsd:element ref="ns1:Post_x0020_Date" minOccurs="0"/>
                <xsd:element ref="ns1:Unresolved_x0020_User_x0020_ID" minOccurs="0"/>
                <xsd:element ref="ns1:DocumentDescription" minOccurs="0"/>
                <xsd:element ref="ns3:Rate_x0020_Info" minOccurs="0"/>
                <xsd:element ref="ns2:Requested_x0020_Date" minOccurs="0"/>
                <xsd:element ref="ns3:Review_x0020_Date" minOccurs="0"/>
                <xsd:element ref="ns2:CommentsHistory" minOccurs="0"/>
                <xsd:element ref="ns3:MoveToInitiate" minOccurs="0"/>
                <xsd:element ref="ns3:Sort_x0020_Column" minOccurs="0"/>
                <xsd:element ref="ns3:NavGroup" minOccurs="0"/>
                <xsd:element ref="ns3:_dlc_ExpireDate" minOccurs="0"/>
                <xsd:element ref="ns3:_dlc_ExpireDateSaved" minOccurs="0"/>
                <xsd:element ref="ns2:SharedWithUsers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ostingStatus" ma:index="2" nillable="true" ma:displayName="Posting Status" ma:default="Pending Admin Review" ma:format="Dropdown" ma:internalName="PostingStatus">
      <xsd:simpleType>
        <xsd:restriction base="dms:Choice">
          <xsd:enumeration value="Pending Admin Review"/>
          <xsd:enumeration value="Pending Feedback"/>
          <xsd:enumeration value="Pending Approval"/>
          <xsd:enumeration value="Rejected"/>
          <xsd:enumeration value="Post Pending"/>
          <xsd:enumeration value="Initiate"/>
          <xsd:enumeration value="Terminated"/>
        </xsd:restriction>
      </xsd:simpleType>
    </xsd:element>
    <xsd:element name="BeginPostDate" ma:index="3" ma:displayName="Begin Post Date" ma:format="DateTime" ma:internalName="BeginPostDate">
      <xsd:simpleType>
        <xsd:restriction base="dms:DateTime"/>
      </xsd:simpleType>
    </xsd:element>
    <xsd:element name="EndPostDate" ma:index="4" ma:displayName="End Post Date" ma:format="DateTime" ma:internalName="EndPostDate">
      <xsd:simpleType>
        <xsd:restriction base="dms:DateTime"/>
      </xsd:simpleType>
    </xsd:element>
    <xsd:element name="Doc_x0020_ID" ma:index="8" nillable="true" ma:displayName="Doc ID" ma:internalName="Doc_x0020_ID">
      <xsd:simpleType>
        <xsd:restriction base="dms:Text"/>
      </xsd:simpleType>
    </xsd:element>
    <xsd:element name="Expired_x0020_Date" ma:index="9" nillable="true" ma:displayName="Expired Date" ma:format="DateTime" ma:internalName="Expired_x0020_Date">
      <xsd:simpleType>
        <xsd:restriction base="dms:DateTime"/>
      </xsd:simpleType>
    </xsd:element>
    <xsd:element name="Post_x0020_Date" ma:index="10" nillable="true" ma:displayName="Post Date" ma:format="DateTime" ma:internalName="Post_x0020_Date">
      <xsd:simpleType>
        <xsd:restriction base="dms:DateTime"/>
      </xsd:simpleType>
    </xsd:element>
    <xsd:element name="Unresolved_x0020_User_x0020_ID" ma:index="11" nillable="true" ma:displayName="Unresolved UserID" ma:internalName="Unresolved_x0020_User_x0020_ID">
      <xsd:simpleType>
        <xsd:restriction base="dms:Text">
          <xsd:maxLength value="255"/>
        </xsd:restriction>
      </xsd:simpleType>
    </xsd:element>
    <xsd:element name="DocumentDescription" ma:index="12" nillable="true" ma:displayName="Description" ma:internalName="Documen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855de-1473-4340-91da-493a9a104b07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5" ma:displayName="Document Category" ma:list="{F85D7477-0811-4233-B0CF-3A33E0609D95}" ma:internalName="Document_x0020_Category" ma:showField="Title" ma:web="028855de-1473-4340-91da-493a9a104b07">
      <xsd:simpleType>
        <xsd:restriction base="dms:Lookup"/>
      </xsd:simpleType>
    </xsd:element>
    <xsd:element name="Requested_x0020_Date" ma:index="14" nillable="true" ma:displayName="Requested Date" ma:format="DateTime" ma:internalName="Requested_x0020_Date">
      <xsd:simpleType>
        <xsd:restriction base="dms:DateTime"/>
      </xsd:simpleType>
    </xsd:element>
    <xsd:element name="CommentsHistory" ma:index="16" nillable="true" ma:displayName="CommentsHistory" ma:internalName="CommentsHistory">
      <xsd:simpleType>
        <xsd:restriction base="dms:Note"/>
      </xsd:simple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25887-23b5-4f71-927b-f09ff123c371" elementFormDefault="qualified">
    <xsd:import namespace="http://schemas.microsoft.com/office/2006/documentManagement/types"/>
    <xsd:import namespace="http://schemas.microsoft.com/office/infopath/2007/PartnerControls"/>
    <xsd:element name="Department" ma:index="6" nillable="true" ma:displayName="Department" ma:description="Department" ma:list="{afafa365-c086-4e01-b550-abffb0ba2fdd}" ma:internalName="Department" ma:showField="Title">
      <xsd:simpleType>
        <xsd:restriction base="dms:Lookup"/>
      </xsd:simpleType>
    </xsd:element>
    <xsd:element name="Document_x0020_Owner" ma:index="7" nillable="true" ma:displayName="Document Owner" ma:description="Owner of this document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e_x0020_Info" ma:index="13" nillable="true" ma:displayName="Rate Info" ma:default="No" ma:description="Is there Rate info?" ma:format="Dropdown" ma:internalName="Rate_x0020_Info">
      <xsd:simpleType>
        <xsd:restriction base="dms:Choice">
          <xsd:enumeration value="Yes"/>
          <xsd:enumeration value="No"/>
        </xsd:restriction>
      </xsd:simpleType>
    </xsd:element>
    <xsd:element name="Review_x0020_Date" ma:index="15" nillable="true" ma:displayName="Review Date" ma:description="Date the document was reviewed" ma:format="DateOnly" ma:internalName="Review_x0020_Date">
      <xsd:simpleType>
        <xsd:restriction base="dms:DateTime"/>
      </xsd:simpleType>
    </xsd:element>
    <xsd:element name="MoveToInitiate" ma:index="17" nillable="true" ma:displayName="MoveToInitiate" ma:internalName="MoveToInitiate">
      <xsd:simpleType>
        <xsd:restriction base="dms:Text"/>
      </xsd:simpleType>
    </xsd:element>
    <xsd:element name="Sort_x0020_Column" ma:index="18" nillable="true" ma:displayName="Sort Column" ma:description="Use this column if you would like to sort documents" ma:indexed="true" ma:internalName="Sort_x0020_Column" ma:percentage="FALSE">
      <xsd:simpleType>
        <xsd:restriction base="dms:Number"/>
      </xsd:simpleType>
    </xsd:element>
    <xsd:element name="NavGroup" ma:index="19" nillable="true" ma:displayName="NavGroup" ma:internalName="NavGroup">
      <xsd:simpleType>
        <xsd:restriction base="dms:Text">
          <xsd:maxLength value="255"/>
        </xsd:restriction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26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empt" ma:index="31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69167-B070-459B-8B17-559F20C18B74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28855de-1473-4340-91da-493a9a104b07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0b825887-23b5-4f71-927b-f09ff123c371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A54688-CD43-43DD-AA9D-1B2F8A4476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10DB58-44E8-41B2-8158-4BAEF929AA56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64CFDDEE-E103-4149-BBAA-3082F0A627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8855de-1473-4340-91da-493a9a104b07"/>
    <ds:schemaRef ds:uri="0b825887-23b5-4f71-927b-f09ff123c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 Capacity Calculator</vt:lpstr>
      <vt:lpstr>'POI Capacity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Point Available Capacity Calculator</dc:title>
  <dc:creator>Click, Tony (Northern Natural Gas)</dc:creator>
  <cp:lastModifiedBy>Fletcher McMeen (Northern Natural Gas)</cp:lastModifiedBy>
  <dcterms:created xsi:type="dcterms:W3CDTF">2024-09-03T18:26:53Z</dcterms:created>
  <dcterms:modified xsi:type="dcterms:W3CDTF">2025-03-07T20:38:10Z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0x0101002B704F9B31242741BB7B80C4A9FFD0AB01000B184FAE10F81B4B8E59857D5DDD6B3C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0&lt;/number&gt;&lt;property&gt;EndPostDate&lt;/property&gt;&lt;propertyId&gt;22badabc-63b1-478b-b9db-1c4b0e543486&lt;/propertyId&gt;&lt;period&gt;days&lt;/period&gt;&lt;/formula&gt;</vt:lpwstr>
  </property>
  <property fmtid="{D5CDD505-2E9C-101B-9397-08002B2CF9AE}" pid="5" name="WorkflowHistory">
    <vt:lpwstr>9/12/2024 2:13:11 PM - WorkflowStarted - Fletcher McMeen (Northern Natural Gas) - Admin approval workflow was started. - Workflow Started_x000d_
9/12/2024 2:13:12 PM - TaskCreated - Fletcher McMeen (Northern Natural Gas) - Admin Approval process started, participants are: Bischoff, Barbara (Northern Natural Gas); Aschwege, Doug (Northern Natural Gas); Barrett, Jeremy (Northern Natural Gas); Luettel, Ben (Northern Natural Gas); Milks, Vonn (Northern Natural Gas); Lewis, Pam (Northern Natural Gas); Rozmus, Frank (Northern Natural Gas); Magner, Kip (Northern Natural Gas); Nachtigall, Andrew (Northern Natural Gas); Wagner, Darrell (Northern Natural Gas); Fletcher McMeen (Northern Natural Gas); O'Connell, Jack (Northern Natural Gas);  - Admin Process Started_x000d_
9/12/2024 2:13:21 PM - WorkflowComment - Fletcher McMeen (Northern Natural Gas) - Admin Approver Fletcher McMeen (Northern Natural Gas) APPROVED the document or notice. - Admin Updated_x000d_
9/12/2024 2:13:22 PM - TaskCompleted - Fletcher McMeen (Northern Natural Gas) - Admin Process Completed - Approve Completed_x000d_
9/12/2024 2:13:22 PM - WorkflowComment - Fletcher McMeen (Northern Natural Gas) - Workflow Completed - Complete_x000d_
</vt:lpwstr>
  </property>
</Properties>
</file>